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71\"/>
    </mc:Choice>
  </mc:AlternateContent>
  <xr:revisionPtr revIDLastSave="0" documentId="13_ncr:1_{D4B38017-0012-4252-9C01-679522AC6024}" xr6:coauthVersionLast="47" xr6:coauthVersionMax="47" xr10:uidLastSave="{00000000-0000-0000-0000-000000000000}"/>
  <bookViews>
    <workbookView xWindow="768" yWindow="768" windowWidth="19452" windowHeight="12792" tabRatio="796" firstSheet="11" activeTab="1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ОСР 27-02-01" sheetId="10" r:id="rId10"/>
    <sheet name="ОСР 27-09-01" sheetId="11" r:id="rId11"/>
    <sheet name="ОСР 27-12-01" sheetId="12" r:id="rId12"/>
    <sheet name="ОСР 518-02-01(1)" sheetId="13" r:id="rId13"/>
    <sheet name="ОСР 518-09-01" sheetId="14" r:id="rId14"/>
    <sheet name="ОСР 518-12-01(1)" sheetId="15" r:id="rId15"/>
    <sheet name="Источники ЦИ" sheetId="16" r:id="rId16"/>
    <sheet name="Цена МАТ и ОБ по ТКП" sheetId="17" r:id="rId17"/>
  </sheets>
  <calcPr calcId="181029"/>
</workbook>
</file>

<file path=xl/calcChain.xml><?xml version="1.0" encoding="utf-8"?>
<calcChain xmlns="http://schemas.openxmlformats.org/spreadsheetml/2006/main">
  <c r="C42" i="1" l="1"/>
  <c r="C39" i="1"/>
  <c r="C43" i="1"/>
  <c r="I40" i="1"/>
  <c r="I39" i="1"/>
  <c r="I38" i="1"/>
  <c r="I37" i="1"/>
  <c r="I36" i="1"/>
  <c r="C30" i="1"/>
  <c r="F75" i="2"/>
  <c r="F76" i="2" s="1"/>
  <c r="F78" i="2" s="1"/>
  <c r="F79" i="2" s="1"/>
  <c r="F80" i="2" s="1"/>
  <c r="C38" i="1" s="1"/>
  <c r="G74" i="2"/>
  <c r="G75" i="2" s="1"/>
  <c r="G76" i="2" s="1"/>
  <c r="G78" i="2" s="1"/>
  <c r="G79" i="2" s="1"/>
  <c r="G80" i="2" s="1"/>
  <c r="F74" i="2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H43" i="2"/>
  <c r="C31" i="1"/>
  <c r="D76" i="2"/>
  <c r="H75" i="2"/>
  <c r="H74" i="2"/>
  <c r="H76" i="2" l="1"/>
  <c r="D78" i="2"/>
  <c r="D79" i="2" l="1"/>
  <c r="H78" i="2"/>
  <c r="D80" i="2" l="1"/>
  <c r="H79" i="2"/>
  <c r="H80" i="2" l="1"/>
  <c r="C37" i="1"/>
  <c r="C40" i="1" l="1"/>
  <c r="C44" i="1" l="1"/>
  <c r="C46" i="1" s="1"/>
  <c r="C41" i="1"/>
</calcChain>
</file>

<file path=xl/sharedStrings.xml><?xml version="1.0" encoding="utf-8"?>
<sst xmlns="http://schemas.openxmlformats.org/spreadsheetml/2006/main" count="571" uniqueCount="181">
  <si>
    <t>СВОДКА ЗАТРАТ</t>
  </si>
  <si>
    <t>P_0871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</si>
  <si>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</si>
  <si>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</si>
  <si>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</si>
  <si>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</si>
  <si>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</si>
  <si>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</si>
  <si>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</si>
  <si>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</si>
  <si>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</si>
  <si>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</si>
  <si>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</si>
  <si>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</si>
  <si>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</si>
  <si>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</si>
  <si>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</si>
  <si>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</si>
  <si>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</si>
  <si>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</si>
  <si>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</si>
  <si>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</si>
  <si>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</si>
  <si>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</si>
  <si>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</si>
  <si>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</si>
  <si>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</si>
  <si>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</si>
  <si>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</si>
  <si>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</si>
  <si>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</si>
  <si>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</si>
  <si>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</si>
  <si>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</si>
  <si>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</si>
  <si>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</si>
  <si>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</si>
  <si>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</si>
  <si>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</si>
  <si>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</si>
  <si>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</si>
  <si>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</si>
  <si>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</si>
  <si>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</si>
  <si>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</si>
  <si>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</si>
  <si>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</si>
  <si>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</si>
  <si>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</si>
  <si>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</si>
  <si>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</si>
  <si>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</si>
  <si>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</si>
  <si>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</si>
  <si>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</si>
  <si>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</si>
  <si>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</si>
  <si>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</si>
  <si>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</si>
  <si>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ОСР-27-09-01</t>
  </si>
  <si>
    <t>Письмо Госстроя №1336-ВК/1</t>
  </si>
  <si>
    <t>ОСР-518-09-01</t>
  </si>
  <si>
    <t>Пусконаладочные работы КЛ-0,4кВ 0,115км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</si>
  <si>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</si>
  <si>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</si>
  <si>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</si>
  <si>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</si>
  <si>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</si>
  <si>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</si>
  <si>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</si>
  <si>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</si>
  <si>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</si>
  <si>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</si>
  <si>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</si>
  <si>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</si>
  <si>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</si>
  <si>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</si>
  <si>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</si>
  <si>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</si>
  <si>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</si>
  <si>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</si>
  <si>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</si>
  <si>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</si>
  <si>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</si>
  <si>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</si>
  <si>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</si>
  <si>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</si>
  <si>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</si>
  <si>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</si>
  <si>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</si>
  <si>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</si>
  <si>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</si>
  <si>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</si>
  <si>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</si>
  <si>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</si>
  <si>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</si>
  <si>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</si>
  <si>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</si>
  <si>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</si>
  <si>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</si>
  <si>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</si>
  <si>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</si>
  <si>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</si>
  <si>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</si>
  <si>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</si>
  <si>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</si>
  <si>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</si>
  <si>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</si>
  <si>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</si>
  <si>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518-09-01</t>
  </si>
  <si>
    <t>ЛС-518-3</t>
  </si>
  <si>
    <t>ПНР КЛ-0,4кВ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</si>
  <si>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</si>
  <si>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</si>
  <si>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</si>
  <si>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</si>
  <si>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</si>
  <si>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</si>
  <si>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</si>
  <si>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</si>
  <si>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</si>
  <si>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</si>
  <si>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</si>
  <si>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</si>
  <si>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</si>
  <si>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</si>
  <si>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</si>
  <si>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</si>
  <si>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27-09-01</t>
  </si>
  <si>
    <t>Реконструкция КЛ одноцепная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</si>
  <si>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</si>
  <si>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</si>
  <si>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</si>
  <si>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</si>
  <si>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</si>
  <si>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</si>
  <si>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27-12-01</t>
  </si>
  <si>
    <t>ОСР 518-02-01</t>
  </si>
  <si>
    <t>км2</t>
  </si>
  <si>
    <t>Вырубка (расширение, расчистку) просеки ВЛ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</si>
  <si>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</si>
  <si>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</si>
  <si>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</si>
  <si>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</si>
  <si>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</si>
  <si>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</si>
  <si>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</si>
  <si>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</si>
  <si>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</si>
  <si>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</si>
  <si>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</si>
  <si>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</si>
  <si>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</si>
  <si>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</si>
  <si>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</si>
  <si>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</si>
  <si>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</si>
  <si>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</si>
  <si>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</si>
  <si>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</si>
  <si>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</si>
  <si>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</si>
  <si>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</si>
  <si>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</si>
  <si>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</si>
  <si>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</si>
  <si>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</si>
  <si>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</si>
  <si>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</si>
  <si>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</si>
  <si>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</si>
  <si>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</si>
  <si>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</si>
  <si>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</si>
  <si>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</si>
  <si>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</si>
  <si>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</si>
  <si>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</si>
  <si>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</si>
  <si>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</si>
  <si>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КВЛ-0,4 кВ от ЗТП ДСК 6033 6/0,4/400+320 кВА (КЛ двухцепная протяженностью 0,85км, ВЛ протяженностью 0,7км) с заменой на КТП 6/0,4/ 2х400 кВА , установка приборов учета (10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</si>
</sst>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7" zoomScale="90" zoomScaleNormal="90" workbookViewId="0">
      <selection activeCell="B24" sqref="B24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9" max="9" width="13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180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164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179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166</v>
      </c>
      <c r="C26" s="54"/>
      <c r="D26" s="51"/>
      <c r="E26" s="51"/>
      <c r="F26" s="51"/>
      <c r="G26" s="52"/>
      <c r="H26" s="52" t="s">
        <v>167</v>
      </c>
      <c r="I26" s="52"/>
    </row>
    <row r="27" spans="1:9" ht="16.95" customHeight="1" x14ac:dyDescent="0.3">
      <c r="A27" s="55" t="s">
        <v>6</v>
      </c>
      <c r="B27" s="53" t="s">
        <v>168</v>
      </c>
      <c r="C27" s="56">
        <v>0</v>
      </c>
      <c r="D27" s="57"/>
      <c r="E27" s="57"/>
      <c r="F27" s="57"/>
      <c r="G27" s="58" t="s">
        <v>169</v>
      </c>
      <c r="H27" s="58" t="s">
        <v>170</v>
      </c>
      <c r="I27" s="58" t="s">
        <v>171</v>
      </c>
    </row>
    <row r="28" spans="1:9" ht="16.95" customHeight="1" x14ac:dyDescent="0.3">
      <c r="A28" s="55" t="s">
        <v>7</v>
      </c>
      <c r="B28" s="53" t="s">
        <v>172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173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174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175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163</v>
      </c>
      <c r="C33" s="62">
        <v>0.9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176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165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166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168</v>
      </c>
      <c r="C37" s="76">
        <f>ССР!D80+ССР!E80</f>
        <v>22182.654072985966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172</v>
      </c>
      <c r="C38" s="76">
        <f>ССР!F80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173</v>
      </c>
      <c r="C39" s="76">
        <f>(ССР!G76)*1.2</f>
        <v>2381.5964334900518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24564.250506476019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174</v>
      </c>
      <c r="C41" s="62">
        <f>C40-ROUND(C40/1.2,5)</f>
        <v>4094.0417464760176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175</v>
      </c>
      <c r="C42" s="77">
        <f>C40*I39</f>
        <v>29754.047209041448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163</v>
      </c>
      <c r="C43" s="62">
        <f>C33</f>
        <v>0.9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176</v>
      </c>
      <c r="C44" s="67">
        <f>C42*C43</f>
        <v>26778.642488137302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177</v>
      </c>
      <c r="C46" s="79">
        <f>C34+C44</f>
        <v>26778.642488137302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178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7913.4867717136003</v>
      </c>
      <c r="E13" s="19">
        <v>538.91937040078994</v>
      </c>
      <c r="F13" s="19">
        <v>0</v>
      </c>
      <c r="G13" s="19">
        <v>0</v>
      </c>
      <c r="H13" s="19">
        <v>8452.4061421143997</v>
      </c>
      <c r="J13" s="5"/>
    </row>
    <row r="14" spans="1:14" ht="16.95" customHeight="1" x14ac:dyDescent="0.3">
      <c r="A14" s="6"/>
      <c r="B14" s="9"/>
      <c r="C14" s="9" t="s">
        <v>92</v>
      </c>
      <c r="D14" s="19">
        <v>7913.4867717136003</v>
      </c>
      <c r="E14" s="19">
        <v>538.91937040078994</v>
      </c>
      <c r="F14" s="19">
        <v>0</v>
      </c>
      <c r="G14" s="19">
        <v>0</v>
      </c>
      <c r="H14" s="19">
        <v>8452.4061421143997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107</v>
      </c>
      <c r="D13" s="19">
        <v>0</v>
      </c>
      <c r="E13" s="19">
        <v>0</v>
      </c>
      <c r="F13" s="19">
        <v>0</v>
      </c>
      <c r="G13" s="19">
        <v>25.701072805999001</v>
      </c>
      <c r="H13" s="19">
        <v>25.701072805999001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25.701072805999001</v>
      </c>
      <c r="H14" s="19">
        <v>25.701072805999001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70</v>
      </c>
      <c r="D13" s="19">
        <v>0</v>
      </c>
      <c r="E13" s="19">
        <v>0</v>
      </c>
      <c r="F13" s="19">
        <v>0</v>
      </c>
      <c r="G13" s="19">
        <v>487.20108792249999</v>
      </c>
      <c r="H13" s="19">
        <v>487.20108792249999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487.20108792249999</v>
      </c>
      <c r="H14" s="19">
        <v>487.20108792249999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3937.4117647059002</v>
      </c>
      <c r="E13" s="19">
        <v>258.35294117646998</v>
      </c>
      <c r="F13" s="19">
        <v>0</v>
      </c>
      <c r="G13" s="19">
        <v>0</v>
      </c>
      <c r="H13" s="19">
        <v>4195.7647058824004</v>
      </c>
      <c r="J13" s="5"/>
    </row>
    <row r="14" spans="1:14" ht="16.95" customHeight="1" x14ac:dyDescent="0.3">
      <c r="A14" s="6"/>
      <c r="B14" s="9"/>
      <c r="C14" s="9" t="s">
        <v>92</v>
      </c>
      <c r="D14" s="19">
        <v>3937.4117647059002</v>
      </c>
      <c r="E14" s="19">
        <v>258.35294117646998</v>
      </c>
      <c r="F14" s="19">
        <v>0</v>
      </c>
      <c r="G14" s="19">
        <v>0</v>
      </c>
      <c r="H14" s="19">
        <v>4195.7647058824004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0</v>
      </c>
      <c r="E13" s="19">
        <v>0</v>
      </c>
      <c r="F13" s="19">
        <v>0</v>
      </c>
      <c r="G13" s="19">
        <v>5.8382352941175997</v>
      </c>
      <c r="H13" s="19">
        <v>5.8382352941175997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5.8382352941175997</v>
      </c>
      <c r="H14" s="19">
        <v>5.8382352941175997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102</v>
      </c>
      <c r="D13" s="19">
        <v>0</v>
      </c>
      <c r="E13" s="19">
        <v>0</v>
      </c>
      <c r="F13" s="19">
        <v>0</v>
      </c>
      <c r="G13" s="19">
        <v>394.31593242741002</v>
      </c>
      <c r="H13" s="19">
        <v>394.31593242741002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394.31593242741002</v>
      </c>
      <c r="H14" s="19">
        <v>394.31593242741002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18"/>
  <sheetViews>
    <sheetView zoomScale="75" zoomScaleNormal="87" workbookViewId="0">
      <selection activeCell="H3" sqref="H3:H115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112</v>
      </c>
      <c r="B1" s="37" t="s">
        <v>113</v>
      </c>
      <c r="C1" s="37" t="s">
        <v>114</v>
      </c>
      <c r="D1" s="37" t="s">
        <v>115</v>
      </c>
      <c r="E1" s="37" t="s">
        <v>116</v>
      </c>
      <c r="F1" s="37" t="s">
        <v>117</v>
      </c>
      <c r="G1" s="37" t="s">
        <v>118</v>
      </c>
      <c r="H1" s="37" t="s">
        <v>119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101"/>
      <c r="C3" s="45"/>
      <c r="D3" s="43">
        <v>3698.9717354506001</v>
      </c>
      <c r="E3" s="41"/>
      <c r="F3" s="41"/>
      <c r="G3" s="41"/>
      <c r="H3" s="48"/>
    </row>
    <row r="4" spans="1:8" x14ac:dyDescent="0.3">
      <c r="A4" s="95" t="s">
        <v>120</v>
      </c>
      <c r="B4" s="42" t="s">
        <v>121</v>
      </c>
      <c r="C4" s="45"/>
      <c r="D4" s="43">
        <v>3638.5142991185999</v>
      </c>
      <c r="E4" s="41"/>
      <c r="F4" s="41"/>
      <c r="G4" s="41"/>
      <c r="H4" s="48"/>
    </row>
    <row r="5" spans="1:8" x14ac:dyDescent="0.3">
      <c r="A5" s="95"/>
      <c r="B5" s="42" t="s">
        <v>122</v>
      </c>
      <c r="C5" s="37"/>
      <c r="D5" s="43">
        <v>60.457436331917997</v>
      </c>
      <c r="E5" s="41"/>
      <c r="F5" s="41"/>
      <c r="G5" s="41"/>
      <c r="H5" s="47"/>
    </row>
    <row r="6" spans="1:8" x14ac:dyDescent="0.3">
      <c r="A6" s="98"/>
      <c r="B6" s="42" t="s">
        <v>123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124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91</v>
      </c>
      <c r="B8" s="97"/>
      <c r="C8" s="95" t="s">
        <v>126</v>
      </c>
      <c r="D8" s="44">
        <v>3698.9717354506001</v>
      </c>
      <c r="E8" s="41">
        <v>0.7</v>
      </c>
      <c r="F8" s="41" t="s">
        <v>125</v>
      </c>
      <c r="G8" s="44">
        <v>5284.2453363578998</v>
      </c>
      <c r="H8" s="47"/>
    </row>
    <row r="9" spans="1:8" x14ac:dyDescent="0.3">
      <c r="A9" s="99">
        <v>1</v>
      </c>
      <c r="B9" s="42" t="s">
        <v>121</v>
      </c>
      <c r="C9" s="95"/>
      <c r="D9" s="44">
        <v>3638.5142991185999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122</v>
      </c>
      <c r="C10" s="95"/>
      <c r="D10" s="44">
        <v>60.457436331917997</v>
      </c>
      <c r="E10" s="41"/>
      <c r="F10" s="41"/>
      <c r="G10" s="41"/>
      <c r="H10" s="98"/>
    </row>
    <row r="11" spans="1:8" x14ac:dyDescent="0.3">
      <c r="A11" s="95"/>
      <c r="B11" s="42" t="s">
        <v>123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124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51</v>
      </c>
      <c r="B13" s="101"/>
      <c r="C13" s="37"/>
      <c r="D13" s="43">
        <v>74.379069625938001</v>
      </c>
      <c r="E13" s="41"/>
      <c r="F13" s="41"/>
      <c r="G13" s="41"/>
      <c r="H13" s="47"/>
    </row>
    <row r="14" spans="1:8" x14ac:dyDescent="0.3">
      <c r="A14" s="95" t="s">
        <v>127</v>
      </c>
      <c r="B14" s="42" t="s">
        <v>121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124</v>
      </c>
      <c r="C17" s="37"/>
      <c r="D17" s="43">
        <v>42.839761525820997</v>
      </c>
      <c r="E17" s="41"/>
      <c r="F17" s="41"/>
      <c r="G17" s="41"/>
      <c r="H17" s="47"/>
    </row>
    <row r="18" spans="1:8" x14ac:dyDescent="0.3">
      <c r="A18" s="96" t="s">
        <v>51</v>
      </c>
      <c r="B18" s="97"/>
      <c r="C18" s="95" t="s">
        <v>126</v>
      </c>
      <c r="D18" s="44">
        <v>42.839761525820997</v>
      </c>
      <c r="E18" s="41">
        <v>0.7</v>
      </c>
      <c r="F18" s="41" t="s">
        <v>125</v>
      </c>
      <c r="G18" s="44">
        <v>61.199659322602002</v>
      </c>
      <c r="H18" s="47"/>
    </row>
    <row r="19" spans="1:8" x14ac:dyDescent="0.3">
      <c r="A19" s="99">
        <v>1</v>
      </c>
      <c r="B19" s="42" t="s">
        <v>121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122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123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124</v>
      </c>
      <c r="C22" s="95"/>
      <c r="D22" s="44">
        <v>42.839761525820997</v>
      </c>
      <c r="E22" s="41"/>
      <c r="F22" s="41"/>
      <c r="G22" s="41"/>
      <c r="H22" s="98"/>
    </row>
    <row r="23" spans="1:8" x14ac:dyDescent="0.3">
      <c r="A23" s="95" t="s">
        <v>128</v>
      </c>
      <c r="B23" s="42" t="s">
        <v>121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122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123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124</v>
      </c>
      <c r="C26" s="37"/>
      <c r="D26" s="43">
        <v>68.540834331819994</v>
      </c>
      <c r="E26" s="41"/>
      <c r="F26" s="41"/>
      <c r="G26" s="41"/>
      <c r="H26" s="47"/>
    </row>
    <row r="27" spans="1:8" x14ac:dyDescent="0.3">
      <c r="A27" s="96" t="s">
        <v>107</v>
      </c>
      <c r="B27" s="97"/>
      <c r="C27" s="95" t="s">
        <v>129</v>
      </c>
      <c r="D27" s="44">
        <v>25.701072805999001</v>
      </c>
      <c r="E27" s="41">
        <v>0.85</v>
      </c>
      <c r="F27" s="41" t="s">
        <v>125</v>
      </c>
      <c r="G27" s="44">
        <v>30.236556242351998</v>
      </c>
      <c r="H27" s="47"/>
    </row>
    <row r="28" spans="1:8" x14ac:dyDescent="0.3">
      <c r="A28" s="99">
        <v>1</v>
      </c>
      <c r="B28" s="42" t="s">
        <v>121</v>
      </c>
      <c r="C28" s="95"/>
      <c r="D28" s="44">
        <v>0</v>
      </c>
      <c r="E28" s="41"/>
      <c r="F28" s="41"/>
      <c r="G28" s="41"/>
      <c r="H28" s="98" t="s">
        <v>29</v>
      </c>
    </row>
    <row r="29" spans="1:8" x14ac:dyDescent="0.3">
      <c r="A29" s="95"/>
      <c r="B29" s="42" t="s">
        <v>122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123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124</v>
      </c>
      <c r="C31" s="95"/>
      <c r="D31" s="44">
        <v>25.701072805999001</v>
      </c>
      <c r="E31" s="41"/>
      <c r="F31" s="41"/>
      <c r="G31" s="41"/>
      <c r="H31" s="98"/>
    </row>
    <row r="32" spans="1:8" x14ac:dyDescent="0.3">
      <c r="A32" s="95" t="s">
        <v>130</v>
      </c>
      <c r="B32" s="42" t="s">
        <v>121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5"/>
      <c r="B33" s="42" t="s">
        <v>122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123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124</v>
      </c>
      <c r="C35" s="37"/>
      <c r="D35" s="43">
        <v>74.379069625938001</v>
      </c>
      <c r="E35" s="41"/>
      <c r="F35" s="41"/>
      <c r="G35" s="41"/>
      <c r="H35" s="47"/>
    </row>
    <row r="36" spans="1:8" x14ac:dyDescent="0.3">
      <c r="A36" s="96" t="s">
        <v>111</v>
      </c>
      <c r="B36" s="97"/>
      <c r="C36" s="95" t="s">
        <v>132</v>
      </c>
      <c r="D36" s="44">
        <v>5.8382352941175997</v>
      </c>
      <c r="E36" s="41">
        <v>0.1</v>
      </c>
      <c r="F36" s="41" t="s">
        <v>125</v>
      </c>
      <c r="G36" s="44">
        <v>58.382352941176002</v>
      </c>
      <c r="H36" s="47"/>
    </row>
    <row r="37" spans="1:8" x14ac:dyDescent="0.3">
      <c r="A37" s="99">
        <v>1</v>
      </c>
      <c r="B37" s="42" t="s">
        <v>121</v>
      </c>
      <c r="C37" s="95"/>
      <c r="D37" s="44">
        <v>0</v>
      </c>
      <c r="E37" s="41"/>
      <c r="F37" s="41"/>
      <c r="G37" s="41"/>
      <c r="H37" s="98" t="s">
        <v>131</v>
      </c>
    </row>
    <row r="38" spans="1:8" x14ac:dyDescent="0.3">
      <c r="A38" s="95"/>
      <c r="B38" s="42" t="s">
        <v>122</v>
      </c>
      <c r="C38" s="95"/>
      <c r="D38" s="44">
        <v>0</v>
      </c>
      <c r="E38" s="41"/>
      <c r="F38" s="41"/>
      <c r="G38" s="41"/>
      <c r="H38" s="98"/>
    </row>
    <row r="39" spans="1:8" x14ac:dyDescent="0.3">
      <c r="A39" s="95"/>
      <c r="B39" s="42" t="s">
        <v>123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124</v>
      </c>
      <c r="C40" s="95"/>
      <c r="D40" s="44">
        <v>5.8382352941175997</v>
      </c>
      <c r="E40" s="41"/>
      <c r="F40" s="41"/>
      <c r="G40" s="41"/>
      <c r="H40" s="98"/>
    </row>
    <row r="41" spans="1:8" ht="24.6" x14ac:dyDescent="0.3">
      <c r="A41" s="100" t="s">
        <v>70</v>
      </c>
      <c r="B41" s="101"/>
      <c r="C41" s="37"/>
      <c r="D41" s="43">
        <v>1000.8668773962</v>
      </c>
      <c r="E41" s="41"/>
      <c r="F41" s="41"/>
      <c r="G41" s="41"/>
      <c r="H41" s="47"/>
    </row>
    <row r="42" spans="1:8" x14ac:dyDescent="0.3">
      <c r="A42" s="95" t="s">
        <v>133</v>
      </c>
      <c r="B42" s="42" t="s">
        <v>121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122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123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124</v>
      </c>
      <c r="C45" s="37"/>
      <c r="D45" s="43">
        <v>513.66578947367998</v>
      </c>
      <c r="E45" s="41"/>
      <c r="F45" s="41"/>
      <c r="G45" s="41"/>
      <c r="H45" s="47"/>
    </row>
    <row r="46" spans="1:8" x14ac:dyDescent="0.3">
      <c r="A46" s="96" t="s">
        <v>70</v>
      </c>
      <c r="B46" s="97"/>
      <c r="C46" s="95" t="s">
        <v>126</v>
      </c>
      <c r="D46" s="44">
        <v>424.71578947367999</v>
      </c>
      <c r="E46" s="41">
        <v>0.7</v>
      </c>
      <c r="F46" s="41" t="s">
        <v>125</v>
      </c>
      <c r="G46" s="44">
        <v>606.73684210526005</v>
      </c>
      <c r="H46" s="47"/>
    </row>
    <row r="47" spans="1:8" x14ac:dyDescent="0.3">
      <c r="A47" s="99">
        <v>1</v>
      </c>
      <c r="B47" s="42" t="s">
        <v>121</v>
      </c>
      <c r="C47" s="95"/>
      <c r="D47" s="44">
        <v>0</v>
      </c>
      <c r="E47" s="41"/>
      <c r="F47" s="41"/>
      <c r="G47" s="41"/>
      <c r="H47" s="98" t="s">
        <v>25</v>
      </c>
    </row>
    <row r="48" spans="1:8" x14ac:dyDescent="0.3">
      <c r="A48" s="95"/>
      <c r="B48" s="42" t="s">
        <v>122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123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124</v>
      </c>
      <c r="C50" s="95"/>
      <c r="D50" s="44">
        <v>424.71578947367999</v>
      </c>
      <c r="E50" s="41"/>
      <c r="F50" s="41"/>
      <c r="G50" s="41"/>
      <c r="H50" s="98"/>
    </row>
    <row r="51" spans="1:8" x14ac:dyDescent="0.3">
      <c r="A51" s="96" t="s">
        <v>70</v>
      </c>
      <c r="B51" s="97"/>
      <c r="C51" s="95" t="s">
        <v>135</v>
      </c>
      <c r="D51" s="44">
        <v>88.95</v>
      </c>
      <c r="E51" s="41">
        <v>10</v>
      </c>
      <c r="F51" s="41" t="s">
        <v>134</v>
      </c>
      <c r="G51" s="44">
        <v>8.8949999999999996</v>
      </c>
      <c r="H51" s="47"/>
    </row>
    <row r="52" spans="1:8" x14ac:dyDescent="0.3">
      <c r="A52" s="99">
        <v>2</v>
      </c>
      <c r="B52" s="42" t="s">
        <v>121</v>
      </c>
      <c r="C52" s="95"/>
      <c r="D52" s="44">
        <v>0</v>
      </c>
      <c r="E52" s="41"/>
      <c r="F52" s="41"/>
      <c r="G52" s="41"/>
      <c r="H52" s="98" t="s">
        <v>25</v>
      </c>
    </row>
    <row r="53" spans="1:8" x14ac:dyDescent="0.3">
      <c r="A53" s="95"/>
      <c r="B53" s="42" t="s">
        <v>122</v>
      </c>
      <c r="C53" s="95"/>
      <c r="D53" s="44">
        <v>0</v>
      </c>
      <c r="E53" s="41"/>
      <c r="F53" s="41"/>
      <c r="G53" s="41"/>
      <c r="H53" s="98"/>
    </row>
    <row r="54" spans="1:8" x14ac:dyDescent="0.3">
      <c r="A54" s="95"/>
      <c r="B54" s="42" t="s">
        <v>123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124</v>
      </c>
      <c r="C55" s="95"/>
      <c r="D55" s="44">
        <v>88.95</v>
      </c>
      <c r="E55" s="41"/>
      <c r="F55" s="41"/>
      <c r="G55" s="41"/>
      <c r="H55" s="98"/>
    </row>
    <row r="56" spans="1:8" x14ac:dyDescent="0.3">
      <c r="A56" s="95" t="s">
        <v>136</v>
      </c>
      <c r="B56" s="42" t="s">
        <v>121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5"/>
      <c r="B57" s="42" t="s">
        <v>122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5"/>
      <c r="B58" s="42" t="s">
        <v>123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124</v>
      </c>
      <c r="C59" s="37"/>
      <c r="D59" s="43">
        <v>1000.8668773962</v>
      </c>
      <c r="E59" s="41"/>
      <c r="F59" s="41"/>
      <c r="G59" s="41"/>
      <c r="H59" s="47"/>
    </row>
    <row r="60" spans="1:8" x14ac:dyDescent="0.3">
      <c r="A60" s="96" t="s">
        <v>70</v>
      </c>
      <c r="B60" s="97"/>
      <c r="C60" s="95" t="s">
        <v>129</v>
      </c>
      <c r="D60" s="44">
        <v>487.20108792249999</v>
      </c>
      <c r="E60" s="41">
        <v>0.85</v>
      </c>
      <c r="F60" s="41" t="s">
        <v>125</v>
      </c>
      <c r="G60" s="44">
        <v>573.17775049705995</v>
      </c>
      <c r="H60" s="47"/>
    </row>
    <row r="61" spans="1:8" x14ac:dyDescent="0.3">
      <c r="A61" s="99">
        <v>1</v>
      </c>
      <c r="B61" s="42" t="s">
        <v>121</v>
      </c>
      <c r="C61" s="95"/>
      <c r="D61" s="44">
        <v>0</v>
      </c>
      <c r="E61" s="41"/>
      <c r="F61" s="41"/>
      <c r="G61" s="41"/>
      <c r="H61" s="98" t="s">
        <v>29</v>
      </c>
    </row>
    <row r="62" spans="1:8" x14ac:dyDescent="0.3">
      <c r="A62" s="95"/>
      <c r="B62" s="42" t="s">
        <v>122</v>
      </c>
      <c r="C62" s="95"/>
      <c r="D62" s="44">
        <v>0</v>
      </c>
      <c r="E62" s="41"/>
      <c r="F62" s="41"/>
      <c r="G62" s="41"/>
      <c r="H62" s="98"/>
    </row>
    <row r="63" spans="1:8" x14ac:dyDescent="0.3">
      <c r="A63" s="95"/>
      <c r="B63" s="42" t="s">
        <v>123</v>
      </c>
      <c r="C63" s="95"/>
      <c r="D63" s="44">
        <v>0</v>
      </c>
      <c r="E63" s="41"/>
      <c r="F63" s="41"/>
      <c r="G63" s="41"/>
      <c r="H63" s="98"/>
    </row>
    <row r="64" spans="1:8" x14ac:dyDescent="0.3">
      <c r="A64" s="95"/>
      <c r="B64" s="42" t="s">
        <v>124</v>
      </c>
      <c r="C64" s="95"/>
      <c r="D64" s="44">
        <v>487.20108792249999</v>
      </c>
      <c r="E64" s="41"/>
      <c r="F64" s="41"/>
      <c r="G64" s="41"/>
      <c r="H64" s="98"/>
    </row>
    <row r="65" spans="1:8" ht="24.6" x14ac:dyDescent="0.3">
      <c r="A65" s="100"/>
      <c r="B65" s="101"/>
      <c r="C65" s="37"/>
      <c r="D65" s="43">
        <v>774.7</v>
      </c>
      <c r="E65" s="41"/>
      <c r="F65" s="41"/>
      <c r="G65" s="41"/>
      <c r="H65" s="47"/>
    </row>
    <row r="66" spans="1:8" x14ac:dyDescent="0.3">
      <c r="A66" s="95" t="s">
        <v>120</v>
      </c>
      <c r="B66" s="42" t="s">
        <v>121</v>
      </c>
      <c r="C66" s="37"/>
      <c r="D66" s="43">
        <v>712.5</v>
      </c>
      <c r="E66" s="41"/>
      <c r="F66" s="41"/>
      <c r="G66" s="41"/>
      <c r="H66" s="47"/>
    </row>
    <row r="67" spans="1:8" x14ac:dyDescent="0.3">
      <c r="A67" s="95"/>
      <c r="B67" s="42" t="s">
        <v>122</v>
      </c>
      <c r="C67" s="37"/>
      <c r="D67" s="43">
        <v>62.2</v>
      </c>
      <c r="E67" s="41"/>
      <c r="F67" s="41"/>
      <c r="G67" s="41"/>
      <c r="H67" s="47"/>
    </row>
    <row r="68" spans="1:8" x14ac:dyDescent="0.3">
      <c r="A68" s="95"/>
      <c r="B68" s="42" t="s">
        <v>123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124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6" t="s">
        <v>91</v>
      </c>
      <c r="B70" s="97"/>
      <c r="C70" s="95" t="s">
        <v>135</v>
      </c>
      <c r="D70" s="44">
        <v>774.7</v>
      </c>
      <c r="E70" s="41">
        <v>10</v>
      </c>
      <c r="F70" s="41" t="s">
        <v>134</v>
      </c>
      <c r="G70" s="44">
        <v>77.47</v>
      </c>
      <c r="H70" s="47"/>
    </row>
    <row r="71" spans="1:8" x14ac:dyDescent="0.3">
      <c r="A71" s="99">
        <v>1</v>
      </c>
      <c r="B71" s="42" t="s">
        <v>121</v>
      </c>
      <c r="C71" s="95"/>
      <c r="D71" s="44">
        <v>712.5</v>
      </c>
      <c r="E71" s="41"/>
      <c r="F71" s="41"/>
      <c r="G71" s="41"/>
      <c r="H71" s="98" t="s">
        <v>25</v>
      </c>
    </row>
    <row r="72" spans="1:8" x14ac:dyDescent="0.3">
      <c r="A72" s="95"/>
      <c r="B72" s="42" t="s">
        <v>122</v>
      </c>
      <c r="C72" s="95"/>
      <c r="D72" s="44">
        <v>62.2</v>
      </c>
      <c r="E72" s="41"/>
      <c r="F72" s="41"/>
      <c r="G72" s="41"/>
      <c r="H72" s="98"/>
    </row>
    <row r="73" spans="1:8" x14ac:dyDescent="0.3">
      <c r="A73" s="95"/>
      <c r="B73" s="42" t="s">
        <v>123</v>
      </c>
      <c r="C73" s="95"/>
      <c r="D73" s="44">
        <v>0</v>
      </c>
      <c r="E73" s="41"/>
      <c r="F73" s="41"/>
      <c r="G73" s="41"/>
      <c r="H73" s="98"/>
    </row>
    <row r="74" spans="1:8" x14ac:dyDescent="0.3">
      <c r="A74" s="95"/>
      <c r="B74" s="42" t="s">
        <v>124</v>
      </c>
      <c r="C74" s="95"/>
      <c r="D74" s="44">
        <v>0</v>
      </c>
      <c r="E74" s="41"/>
      <c r="F74" s="41"/>
      <c r="G74" s="41"/>
      <c r="H74" s="98"/>
    </row>
    <row r="75" spans="1:8" ht="24.6" x14ac:dyDescent="0.3">
      <c r="A75" s="100" t="s">
        <v>98</v>
      </c>
      <c r="B75" s="101"/>
      <c r="C75" s="37"/>
      <c r="D75" s="43">
        <v>4199.6647058824001</v>
      </c>
      <c r="E75" s="41"/>
      <c r="F75" s="41"/>
      <c r="G75" s="41"/>
      <c r="H75" s="47"/>
    </row>
    <row r="76" spans="1:8" x14ac:dyDescent="0.3">
      <c r="A76" s="95" t="s">
        <v>137</v>
      </c>
      <c r="B76" s="42" t="s">
        <v>121</v>
      </c>
      <c r="C76" s="37"/>
      <c r="D76" s="43">
        <v>3941.3117647058998</v>
      </c>
      <c r="E76" s="41"/>
      <c r="F76" s="41"/>
      <c r="G76" s="41"/>
      <c r="H76" s="47"/>
    </row>
    <row r="77" spans="1:8" x14ac:dyDescent="0.3">
      <c r="A77" s="95"/>
      <c r="B77" s="42" t="s">
        <v>122</v>
      </c>
      <c r="C77" s="37"/>
      <c r="D77" s="43">
        <v>258.35294117646998</v>
      </c>
      <c r="E77" s="41"/>
      <c r="F77" s="41"/>
      <c r="G77" s="41"/>
      <c r="H77" s="47"/>
    </row>
    <row r="78" spans="1:8" x14ac:dyDescent="0.3">
      <c r="A78" s="95"/>
      <c r="B78" s="42" t="s">
        <v>123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5"/>
      <c r="B79" s="42" t="s">
        <v>124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6" t="s">
        <v>100</v>
      </c>
      <c r="B80" s="97"/>
      <c r="C80" s="95" t="s">
        <v>139</v>
      </c>
      <c r="D80" s="44">
        <v>3.9</v>
      </c>
      <c r="E80" s="41">
        <v>1E-4</v>
      </c>
      <c r="F80" s="41" t="s">
        <v>138</v>
      </c>
      <c r="G80" s="44">
        <v>39000</v>
      </c>
      <c r="H80" s="47"/>
    </row>
    <row r="81" spans="1:8" x14ac:dyDescent="0.3">
      <c r="A81" s="99">
        <v>1</v>
      </c>
      <c r="B81" s="42" t="s">
        <v>121</v>
      </c>
      <c r="C81" s="95"/>
      <c r="D81" s="44">
        <v>3.9</v>
      </c>
      <c r="E81" s="41"/>
      <c r="F81" s="41"/>
      <c r="G81" s="41"/>
      <c r="H81" s="98" t="s">
        <v>131</v>
      </c>
    </row>
    <row r="82" spans="1:8" x14ac:dyDescent="0.3">
      <c r="A82" s="95"/>
      <c r="B82" s="42" t="s">
        <v>122</v>
      </c>
      <c r="C82" s="95"/>
      <c r="D82" s="44">
        <v>0</v>
      </c>
      <c r="E82" s="41"/>
      <c r="F82" s="41"/>
      <c r="G82" s="41"/>
      <c r="H82" s="98"/>
    </row>
    <row r="83" spans="1:8" x14ac:dyDescent="0.3">
      <c r="A83" s="95"/>
      <c r="B83" s="42" t="s">
        <v>123</v>
      </c>
      <c r="C83" s="95"/>
      <c r="D83" s="44">
        <v>0</v>
      </c>
      <c r="E83" s="41"/>
      <c r="F83" s="41"/>
      <c r="G83" s="41"/>
      <c r="H83" s="98"/>
    </row>
    <row r="84" spans="1:8" x14ac:dyDescent="0.3">
      <c r="A84" s="95"/>
      <c r="B84" s="42" t="s">
        <v>124</v>
      </c>
      <c r="C84" s="95"/>
      <c r="D84" s="44">
        <v>0</v>
      </c>
      <c r="E84" s="41"/>
      <c r="F84" s="41"/>
      <c r="G84" s="41"/>
      <c r="H84" s="98"/>
    </row>
    <row r="85" spans="1:8" x14ac:dyDescent="0.3">
      <c r="A85" s="96" t="s">
        <v>100</v>
      </c>
      <c r="B85" s="97"/>
      <c r="C85" s="95" t="s">
        <v>132</v>
      </c>
      <c r="D85" s="44">
        <v>4195.7647058824004</v>
      </c>
      <c r="E85" s="41">
        <v>0.1</v>
      </c>
      <c r="F85" s="41" t="s">
        <v>125</v>
      </c>
      <c r="G85" s="44">
        <v>41957.647058823997</v>
      </c>
      <c r="H85" s="47"/>
    </row>
    <row r="86" spans="1:8" x14ac:dyDescent="0.3">
      <c r="A86" s="99">
        <v>2</v>
      </c>
      <c r="B86" s="42" t="s">
        <v>121</v>
      </c>
      <c r="C86" s="95"/>
      <c r="D86" s="44">
        <v>3937.4117647059002</v>
      </c>
      <c r="E86" s="41"/>
      <c r="F86" s="41"/>
      <c r="G86" s="41"/>
      <c r="H86" s="98" t="s">
        <v>131</v>
      </c>
    </row>
    <row r="87" spans="1:8" x14ac:dyDescent="0.3">
      <c r="A87" s="95"/>
      <c r="B87" s="42" t="s">
        <v>122</v>
      </c>
      <c r="C87" s="95"/>
      <c r="D87" s="44">
        <v>258.35294117646998</v>
      </c>
      <c r="E87" s="41"/>
      <c r="F87" s="41"/>
      <c r="G87" s="41"/>
      <c r="H87" s="98"/>
    </row>
    <row r="88" spans="1:8" x14ac:dyDescent="0.3">
      <c r="A88" s="95"/>
      <c r="B88" s="42" t="s">
        <v>123</v>
      </c>
      <c r="C88" s="95"/>
      <c r="D88" s="44">
        <v>0</v>
      </c>
      <c r="E88" s="41"/>
      <c r="F88" s="41"/>
      <c r="G88" s="41"/>
      <c r="H88" s="98"/>
    </row>
    <row r="89" spans="1:8" x14ac:dyDescent="0.3">
      <c r="A89" s="95"/>
      <c r="B89" s="42" t="s">
        <v>124</v>
      </c>
      <c r="C89" s="95"/>
      <c r="D89" s="44">
        <v>0</v>
      </c>
      <c r="E89" s="41"/>
      <c r="F89" s="41"/>
      <c r="G89" s="41"/>
      <c r="H89" s="98"/>
    </row>
    <row r="90" spans="1:8" ht="24.6" x14ac:dyDescent="0.3">
      <c r="A90" s="100" t="s">
        <v>102</v>
      </c>
      <c r="B90" s="101"/>
      <c r="C90" s="37"/>
      <c r="D90" s="43">
        <v>395.61158460131998</v>
      </c>
      <c r="E90" s="41"/>
      <c r="F90" s="41"/>
      <c r="G90" s="41"/>
      <c r="H90" s="47"/>
    </row>
    <row r="91" spans="1:8" x14ac:dyDescent="0.3">
      <c r="A91" s="95" t="s">
        <v>140</v>
      </c>
      <c r="B91" s="42" t="s">
        <v>121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5"/>
      <c r="B92" s="42" t="s">
        <v>122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5"/>
      <c r="B93" s="42" t="s">
        <v>123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5"/>
      <c r="B94" s="42" t="s">
        <v>124</v>
      </c>
      <c r="C94" s="37"/>
      <c r="D94" s="43">
        <v>395.61158460131998</v>
      </c>
      <c r="E94" s="41"/>
      <c r="F94" s="41"/>
      <c r="G94" s="41"/>
      <c r="H94" s="47"/>
    </row>
    <row r="95" spans="1:8" x14ac:dyDescent="0.3">
      <c r="A95" s="96" t="s">
        <v>102</v>
      </c>
      <c r="B95" s="97"/>
      <c r="C95" s="95" t="s">
        <v>139</v>
      </c>
      <c r="D95" s="44">
        <v>1.295652173913</v>
      </c>
      <c r="E95" s="41">
        <v>1E-4</v>
      </c>
      <c r="F95" s="41" t="s">
        <v>138</v>
      </c>
      <c r="G95" s="44">
        <v>12956.521739129999</v>
      </c>
      <c r="H95" s="47"/>
    </row>
    <row r="96" spans="1:8" x14ac:dyDescent="0.3">
      <c r="A96" s="99">
        <v>1</v>
      </c>
      <c r="B96" s="42" t="s">
        <v>121</v>
      </c>
      <c r="C96" s="95"/>
      <c r="D96" s="44">
        <v>0</v>
      </c>
      <c r="E96" s="41"/>
      <c r="F96" s="41"/>
      <c r="G96" s="41"/>
      <c r="H96" s="98" t="s">
        <v>131</v>
      </c>
    </row>
    <row r="97" spans="1:8" x14ac:dyDescent="0.3">
      <c r="A97" s="95"/>
      <c r="B97" s="42" t="s">
        <v>122</v>
      </c>
      <c r="C97" s="95"/>
      <c r="D97" s="44">
        <v>0</v>
      </c>
      <c r="E97" s="41"/>
      <c r="F97" s="41"/>
      <c r="G97" s="41"/>
      <c r="H97" s="98"/>
    </row>
    <row r="98" spans="1:8" x14ac:dyDescent="0.3">
      <c r="A98" s="95"/>
      <c r="B98" s="42" t="s">
        <v>123</v>
      </c>
      <c r="C98" s="95"/>
      <c r="D98" s="44">
        <v>0</v>
      </c>
      <c r="E98" s="41"/>
      <c r="F98" s="41"/>
      <c r="G98" s="41"/>
      <c r="H98" s="98"/>
    </row>
    <row r="99" spans="1:8" x14ac:dyDescent="0.3">
      <c r="A99" s="95"/>
      <c r="B99" s="42" t="s">
        <v>124</v>
      </c>
      <c r="C99" s="95"/>
      <c r="D99" s="44">
        <v>1.295652173913</v>
      </c>
      <c r="E99" s="41"/>
      <c r="F99" s="41"/>
      <c r="G99" s="41"/>
      <c r="H99" s="98"/>
    </row>
    <row r="100" spans="1:8" x14ac:dyDescent="0.3">
      <c r="A100" s="96" t="s">
        <v>102</v>
      </c>
      <c r="B100" s="97"/>
      <c r="C100" s="95" t="s">
        <v>132</v>
      </c>
      <c r="D100" s="44">
        <v>394.31593242741002</v>
      </c>
      <c r="E100" s="41">
        <v>0.1</v>
      </c>
      <c r="F100" s="41" t="s">
        <v>125</v>
      </c>
      <c r="G100" s="44">
        <v>3943.1593242741001</v>
      </c>
      <c r="H100" s="47"/>
    </row>
    <row r="101" spans="1:8" x14ac:dyDescent="0.3">
      <c r="A101" s="99">
        <v>2</v>
      </c>
      <c r="B101" s="42" t="s">
        <v>121</v>
      </c>
      <c r="C101" s="95"/>
      <c r="D101" s="44">
        <v>0</v>
      </c>
      <c r="E101" s="41"/>
      <c r="F101" s="41"/>
      <c r="G101" s="41"/>
      <c r="H101" s="98" t="s">
        <v>131</v>
      </c>
    </row>
    <row r="102" spans="1:8" x14ac:dyDescent="0.3">
      <c r="A102" s="95"/>
      <c r="B102" s="42" t="s">
        <v>122</v>
      </c>
      <c r="C102" s="95"/>
      <c r="D102" s="44">
        <v>0</v>
      </c>
      <c r="E102" s="41"/>
      <c r="F102" s="41"/>
      <c r="G102" s="41"/>
      <c r="H102" s="98"/>
    </row>
    <row r="103" spans="1:8" x14ac:dyDescent="0.3">
      <c r="A103" s="95"/>
      <c r="B103" s="42" t="s">
        <v>123</v>
      </c>
      <c r="C103" s="95"/>
      <c r="D103" s="44">
        <v>0</v>
      </c>
      <c r="E103" s="41"/>
      <c r="F103" s="41"/>
      <c r="G103" s="41"/>
      <c r="H103" s="98"/>
    </row>
    <row r="104" spans="1:8" x14ac:dyDescent="0.3">
      <c r="A104" s="95"/>
      <c r="B104" s="42" t="s">
        <v>124</v>
      </c>
      <c r="C104" s="95"/>
      <c r="D104" s="44">
        <v>394.31593242741002</v>
      </c>
      <c r="E104" s="41"/>
      <c r="F104" s="41"/>
      <c r="G104" s="41"/>
      <c r="H104" s="98"/>
    </row>
    <row r="105" spans="1:8" ht="24.6" x14ac:dyDescent="0.3">
      <c r="A105" s="100" t="s">
        <v>29</v>
      </c>
      <c r="B105" s="101"/>
      <c r="C105" s="37"/>
      <c r="D105" s="43">
        <v>8452.4061421143997</v>
      </c>
      <c r="E105" s="41"/>
      <c r="F105" s="41"/>
      <c r="G105" s="41"/>
      <c r="H105" s="47"/>
    </row>
    <row r="106" spans="1:8" x14ac:dyDescent="0.3">
      <c r="A106" s="95" t="s">
        <v>141</v>
      </c>
      <c r="B106" s="42" t="s">
        <v>121</v>
      </c>
      <c r="C106" s="37"/>
      <c r="D106" s="43">
        <v>7913.4867717136003</v>
      </c>
      <c r="E106" s="41"/>
      <c r="F106" s="41"/>
      <c r="G106" s="41"/>
      <c r="H106" s="47"/>
    </row>
    <row r="107" spans="1:8" x14ac:dyDescent="0.3">
      <c r="A107" s="95"/>
      <c r="B107" s="42" t="s">
        <v>122</v>
      </c>
      <c r="C107" s="37"/>
      <c r="D107" s="43">
        <v>538.91937040078994</v>
      </c>
      <c r="E107" s="41"/>
      <c r="F107" s="41"/>
      <c r="G107" s="41"/>
      <c r="H107" s="47"/>
    </row>
    <row r="108" spans="1:8" x14ac:dyDescent="0.3">
      <c r="A108" s="95"/>
      <c r="B108" s="42" t="s">
        <v>123</v>
      </c>
      <c r="C108" s="37"/>
      <c r="D108" s="43">
        <v>0</v>
      </c>
      <c r="E108" s="41"/>
      <c r="F108" s="41"/>
      <c r="G108" s="41"/>
      <c r="H108" s="47"/>
    </row>
    <row r="109" spans="1:8" x14ac:dyDescent="0.3">
      <c r="A109" s="95"/>
      <c r="B109" s="42" t="s">
        <v>124</v>
      </c>
      <c r="C109" s="37"/>
      <c r="D109" s="43">
        <v>0</v>
      </c>
      <c r="E109" s="41"/>
      <c r="F109" s="41"/>
      <c r="G109" s="41"/>
      <c r="H109" s="47"/>
    </row>
    <row r="110" spans="1:8" x14ac:dyDescent="0.3">
      <c r="A110" s="96" t="s">
        <v>105</v>
      </c>
      <c r="B110" s="97"/>
      <c r="C110" s="95" t="s">
        <v>129</v>
      </c>
      <c r="D110" s="44">
        <v>8452.4061421143997</v>
      </c>
      <c r="E110" s="41">
        <v>0.85</v>
      </c>
      <c r="F110" s="41" t="s">
        <v>125</v>
      </c>
      <c r="G110" s="44">
        <v>9944.007226017</v>
      </c>
      <c r="H110" s="47"/>
    </row>
    <row r="111" spans="1:8" x14ac:dyDescent="0.3">
      <c r="A111" s="99">
        <v>1</v>
      </c>
      <c r="B111" s="42" t="s">
        <v>121</v>
      </c>
      <c r="C111" s="95"/>
      <c r="D111" s="44">
        <v>7913.4867717136003</v>
      </c>
      <c r="E111" s="41"/>
      <c r="F111" s="41"/>
      <c r="G111" s="41"/>
      <c r="H111" s="98" t="s">
        <v>29</v>
      </c>
    </row>
    <row r="112" spans="1:8" x14ac:dyDescent="0.3">
      <c r="A112" s="95"/>
      <c r="B112" s="42" t="s">
        <v>122</v>
      </c>
      <c r="C112" s="95"/>
      <c r="D112" s="44">
        <v>538.91937040078994</v>
      </c>
      <c r="E112" s="41"/>
      <c r="F112" s="41"/>
      <c r="G112" s="41"/>
      <c r="H112" s="98"/>
    </row>
    <row r="113" spans="1:8" x14ac:dyDescent="0.3">
      <c r="A113" s="95"/>
      <c r="B113" s="42" t="s">
        <v>123</v>
      </c>
      <c r="C113" s="95"/>
      <c r="D113" s="44">
        <v>0</v>
      </c>
      <c r="E113" s="41"/>
      <c r="F113" s="41"/>
      <c r="G113" s="41"/>
      <c r="H113" s="98"/>
    </row>
    <row r="114" spans="1:8" x14ac:dyDescent="0.3">
      <c r="A114" s="95"/>
      <c r="B114" s="42" t="s">
        <v>124</v>
      </c>
      <c r="C114" s="95"/>
      <c r="D114" s="44">
        <v>0</v>
      </c>
      <c r="E114" s="41"/>
      <c r="F114" s="41"/>
      <c r="G114" s="41"/>
      <c r="H114" s="98"/>
    </row>
    <row r="115" spans="1:8" x14ac:dyDescent="0.3">
      <c r="A115" s="46"/>
      <c r="C115" s="46"/>
      <c r="D115" s="40"/>
      <c r="E115" s="40"/>
      <c r="F115" s="40"/>
      <c r="G115" s="40"/>
      <c r="H115" s="49"/>
    </row>
    <row r="117" spans="1:8" x14ac:dyDescent="0.3">
      <c r="A117" s="94" t="s">
        <v>142</v>
      </c>
      <c r="B117" s="94"/>
      <c r="C117" s="94"/>
      <c r="D117" s="94"/>
      <c r="E117" s="94"/>
      <c r="F117" s="94"/>
      <c r="G117" s="94"/>
      <c r="H117" s="94"/>
    </row>
    <row r="118" spans="1:8" x14ac:dyDescent="0.3">
      <c r="A118" s="94" t="s">
        <v>143</v>
      </c>
      <c r="B118" s="94"/>
      <c r="C118" s="94"/>
      <c r="D118" s="94"/>
      <c r="E118" s="94"/>
      <c r="F118" s="94"/>
      <c r="G118" s="94"/>
      <c r="H118" s="94"/>
    </row>
  </sheetData>
  <mergeCells count="71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A35"/>
    <mergeCell ref="A36:B36"/>
    <mergeCell ref="H37:H40"/>
    <mergeCell ref="C36:C40"/>
    <mergeCell ref="A37:A40"/>
    <mergeCell ref="A41:B41"/>
    <mergeCell ref="A42:A45"/>
    <mergeCell ref="A46:B46"/>
    <mergeCell ref="H47:H50"/>
    <mergeCell ref="C46:C50"/>
    <mergeCell ref="A47:A50"/>
    <mergeCell ref="A51:B51"/>
    <mergeCell ref="H52:H55"/>
    <mergeCell ref="C51:C55"/>
    <mergeCell ref="A52:A55"/>
    <mergeCell ref="A56:A59"/>
    <mergeCell ref="A60:B60"/>
    <mergeCell ref="H61:H64"/>
    <mergeCell ref="C60:C64"/>
    <mergeCell ref="A61:A64"/>
    <mergeCell ref="A65:B65"/>
    <mergeCell ref="A66:A69"/>
    <mergeCell ref="A70:B70"/>
    <mergeCell ref="H71:H74"/>
    <mergeCell ref="C70:C74"/>
    <mergeCell ref="A71:A74"/>
    <mergeCell ref="A75:B75"/>
    <mergeCell ref="A76:A79"/>
    <mergeCell ref="A80:B80"/>
    <mergeCell ref="H81:H84"/>
    <mergeCell ref="C80:C84"/>
    <mergeCell ref="A81:A84"/>
    <mergeCell ref="A85:B85"/>
    <mergeCell ref="H86:H89"/>
    <mergeCell ref="C85:C89"/>
    <mergeCell ref="A86:A89"/>
    <mergeCell ref="A90:B90"/>
    <mergeCell ref="A91:A94"/>
    <mergeCell ref="A95:B95"/>
    <mergeCell ref="H96:H99"/>
    <mergeCell ref="C95:C99"/>
    <mergeCell ref="A96:A99"/>
    <mergeCell ref="A100:B100"/>
    <mergeCell ref="H101:H104"/>
    <mergeCell ref="C100:C104"/>
    <mergeCell ref="A101:A104"/>
    <mergeCell ref="A105:B105"/>
    <mergeCell ref="A117:H117"/>
    <mergeCell ref="A118:H118"/>
    <mergeCell ref="A106:A109"/>
    <mergeCell ref="A110:B110"/>
    <mergeCell ref="H111:H114"/>
    <mergeCell ref="C110:C114"/>
    <mergeCell ref="A111:A1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3"/>
  <sheetViews>
    <sheetView tabSelected="1"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144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145</v>
      </c>
      <c r="B3" s="6" t="s">
        <v>146</v>
      </c>
      <c r="C3" s="6" t="s">
        <v>147</v>
      </c>
      <c r="D3" s="6" t="s">
        <v>148</v>
      </c>
      <c r="E3" s="6" t="s">
        <v>149</v>
      </c>
      <c r="F3" s="6" t="s">
        <v>150</v>
      </c>
      <c r="G3" s="6" t="s">
        <v>151</v>
      </c>
      <c r="H3" s="6" t="s">
        <v>152</v>
      </c>
    </row>
    <row r="4" spans="1:8" ht="39" customHeight="1" x14ac:dyDescent="0.3">
      <c r="A4" s="25" t="s">
        <v>153</v>
      </c>
      <c r="B4" s="26" t="s">
        <v>125</v>
      </c>
      <c r="C4" s="27">
        <v>0.78547368421052999</v>
      </c>
      <c r="D4" s="27">
        <v>900.30388838926001</v>
      </c>
      <c r="E4" s="26">
        <v>0.4</v>
      </c>
      <c r="F4" s="26"/>
      <c r="G4" s="27">
        <v>707.16501212216997</v>
      </c>
      <c r="H4" s="28"/>
    </row>
    <row r="5" spans="1:8" ht="39" customHeight="1" x14ac:dyDescent="0.3">
      <c r="A5" s="25" t="s">
        <v>154</v>
      </c>
      <c r="B5" s="26" t="s">
        <v>134</v>
      </c>
      <c r="C5" s="27">
        <v>17.684210526316001</v>
      </c>
      <c r="D5" s="27">
        <v>81.798315329532997</v>
      </c>
      <c r="E5" s="26">
        <v>0.4</v>
      </c>
      <c r="F5" s="26"/>
      <c r="G5" s="27">
        <v>1446.5386289854</v>
      </c>
      <c r="H5" s="28"/>
    </row>
    <row r="6" spans="1:8" ht="39" customHeight="1" x14ac:dyDescent="0.3">
      <c r="A6" s="25" t="s">
        <v>155</v>
      </c>
      <c r="B6" s="26" t="s">
        <v>134</v>
      </c>
      <c r="C6" s="27">
        <v>2.9473684210525999</v>
      </c>
      <c r="D6" s="27">
        <v>19.871333705078001</v>
      </c>
      <c r="E6" s="26">
        <v>0.4</v>
      </c>
      <c r="F6" s="26"/>
      <c r="G6" s="27">
        <v>58.568141446546001</v>
      </c>
      <c r="H6" s="28"/>
    </row>
    <row r="7" spans="1:8" ht="39" customHeight="1" x14ac:dyDescent="0.3">
      <c r="A7" s="25" t="s">
        <v>156</v>
      </c>
      <c r="B7" s="26" t="s">
        <v>134</v>
      </c>
      <c r="C7" s="27">
        <v>45</v>
      </c>
      <c r="D7" s="27">
        <v>4.8225376529421</v>
      </c>
      <c r="E7" s="26"/>
      <c r="F7" s="26"/>
      <c r="G7" s="27">
        <v>217.01419438239</v>
      </c>
      <c r="H7" s="28"/>
    </row>
    <row r="8" spans="1:8" ht="39" customHeight="1" x14ac:dyDescent="0.3">
      <c r="A8" s="25" t="s">
        <v>157</v>
      </c>
      <c r="B8" s="26" t="s">
        <v>125</v>
      </c>
      <c r="C8" s="27">
        <v>1.2205468749999999</v>
      </c>
      <c r="D8" s="27">
        <v>5103.9171675885</v>
      </c>
      <c r="E8" s="26">
        <v>6</v>
      </c>
      <c r="F8" s="26"/>
      <c r="G8" s="27">
        <v>6229.5701491589998</v>
      </c>
      <c r="H8" s="28"/>
    </row>
    <row r="9" spans="1:8" ht="39" customHeight="1" x14ac:dyDescent="0.3">
      <c r="A9" s="25" t="s">
        <v>158</v>
      </c>
      <c r="B9" s="26" t="s">
        <v>125</v>
      </c>
      <c r="C9" s="27">
        <v>0.35593750000000002</v>
      </c>
      <c r="D9" s="27">
        <v>818.22700652441995</v>
      </c>
      <c r="E9" s="26">
        <v>6</v>
      </c>
      <c r="F9" s="26"/>
      <c r="G9" s="27">
        <v>291.23767513478998</v>
      </c>
      <c r="H9" s="28"/>
    </row>
    <row r="10" spans="1:8" ht="39" customHeight="1" x14ac:dyDescent="0.3">
      <c r="A10" s="25" t="s">
        <v>159</v>
      </c>
      <c r="B10" s="26" t="s">
        <v>125</v>
      </c>
      <c r="C10" s="27">
        <v>0.50882352941176001</v>
      </c>
      <c r="D10" s="27">
        <v>1662.7573397988001</v>
      </c>
      <c r="E10" s="26">
        <v>0.4</v>
      </c>
      <c r="F10" s="26"/>
      <c r="G10" s="27">
        <v>846.05005819174005</v>
      </c>
      <c r="H10" s="28"/>
    </row>
    <row r="11" spans="1:8" ht="39" customHeight="1" x14ac:dyDescent="0.3">
      <c r="A11" s="25" t="s">
        <v>160</v>
      </c>
      <c r="B11" s="26" t="s">
        <v>125</v>
      </c>
      <c r="C11" s="27">
        <v>2.9411764705881999E-2</v>
      </c>
      <c r="D11" s="27">
        <v>1363.9187907776</v>
      </c>
      <c r="E11" s="26">
        <v>0.4</v>
      </c>
      <c r="F11" s="26"/>
      <c r="G11" s="27">
        <v>40.115258552282</v>
      </c>
      <c r="H11" s="28"/>
    </row>
    <row r="12" spans="1:8" ht="39" customHeight="1" x14ac:dyDescent="0.3">
      <c r="A12" s="25" t="s">
        <v>161</v>
      </c>
      <c r="B12" s="26" t="s">
        <v>125</v>
      </c>
      <c r="C12" s="27">
        <v>0.44411764705882001</v>
      </c>
      <c r="D12" s="27">
        <v>1049.6719013825</v>
      </c>
      <c r="E12" s="26">
        <v>0.4</v>
      </c>
      <c r="F12" s="26"/>
      <c r="G12" s="27">
        <v>466.17781502576003</v>
      </c>
      <c r="H12" s="28"/>
    </row>
    <row r="13" spans="1:8" ht="39" customHeight="1" x14ac:dyDescent="0.3">
      <c r="A13" s="25" t="s">
        <v>162</v>
      </c>
      <c r="B13" s="26" t="s">
        <v>125</v>
      </c>
      <c r="C13" s="27">
        <v>0.1</v>
      </c>
      <c r="D13" s="27">
        <v>6808.6826035618997</v>
      </c>
      <c r="E13" s="26">
        <v>0.4</v>
      </c>
      <c r="F13" s="26"/>
      <c r="G13" s="27">
        <v>680.86826035619004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180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4351.0142991186003</v>
      </c>
      <c r="E25" s="20">
        <v>122.65743633192</v>
      </c>
      <c r="F25" s="20">
        <v>0</v>
      </c>
      <c r="G25" s="20">
        <v>0</v>
      </c>
      <c r="H25" s="20">
        <v>4473.6717354504999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3941.3117647058998</v>
      </c>
      <c r="E26" s="20">
        <v>258.35294117646998</v>
      </c>
      <c r="F26" s="20">
        <v>0</v>
      </c>
      <c r="G26" s="20">
        <v>0</v>
      </c>
      <c r="H26" s="20">
        <v>4199.6647058824001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7913.4867717136003</v>
      </c>
      <c r="E27" s="20">
        <v>538.91937040078994</v>
      </c>
      <c r="F27" s="20">
        <v>0</v>
      </c>
      <c r="G27" s="20">
        <v>0</v>
      </c>
      <c r="H27" s="20">
        <v>8452.4061421143997</v>
      </c>
    </row>
    <row r="28" spans="1:8" ht="16.95" customHeight="1" x14ac:dyDescent="0.3">
      <c r="A28" s="6"/>
      <c r="B28" s="9"/>
      <c r="C28" s="9" t="s">
        <v>30</v>
      </c>
      <c r="D28" s="20">
        <v>16205.812835537999</v>
      </c>
      <c r="E28" s="20">
        <v>919.92974790918004</v>
      </c>
      <c r="F28" s="20">
        <v>0</v>
      </c>
      <c r="G28" s="20">
        <v>0</v>
      </c>
      <c r="H28" s="20">
        <v>17125.742583447001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16205.812835537999</v>
      </c>
      <c r="E44" s="20">
        <v>919.92974790918004</v>
      </c>
      <c r="F44" s="20">
        <v>0</v>
      </c>
      <c r="G44" s="20">
        <v>0</v>
      </c>
      <c r="H44" s="20">
        <v>17125.742583447001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108.77535747797</v>
      </c>
      <c r="E46" s="20">
        <v>3.0664359082980002</v>
      </c>
      <c r="F46" s="20">
        <v>0</v>
      </c>
      <c r="G46" s="20">
        <v>0</v>
      </c>
      <c r="H46" s="20">
        <v>111.84179338625999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78.826235294118007</v>
      </c>
      <c r="E47" s="20">
        <v>5.1670588235294002</v>
      </c>
      <c r="F47" s="20">
        <v>0</v>
      </c>
      <c r="G47" s="20">
        <v>0</v>
      </c>
      <c r="H47" s="20">
        <v>83.993294117646997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158.26973543426999</v>
      </c>
      <c r="E48" s="20">
        <v>10.778387408016</v>
      </c>
      <c r="F48" s="20">
        <v>0</v>
      </c>
      <c r="G48" s="20">
        <v>0</v>
      </c>
      <c r="H48" s="20">
        <v>169.04812284229001</v>
      </c>
    </row>
    <row r="49" spans="1:8" ht="16.95" customHeight="1" x14ac:dyDescent="0.3">
      <c r="A49" s="6"/>
      <c r="B49" s="9"/>
      <c r="C49" s="9" t="s">
        <v>47</v>
      </c>
      <c r="D49" s="20">
        <v>345.87132820635998</v>
      </c>
      <c r="E49" s="20">
        <v>19.011882139842999</v>
      </c>
      <c r="F49" s="20">
        <v>0</v>
      </c>
      <c r="G49" s="20">
        <v>0</v>
      </c>
      <c r="H49" s="20">
        <v>364.88321034619997</v>
      </c>
    </row>
    <row r="50" spans="1:8" ht="16.95" customHeight="1" x14ac:dyDescent="0.3">
      <c r="A50" s="6"/>
      <c r="B50" s="9"/>
      <c r="C50" s="9" t="s">
        <v>48</v>
      </c>
      <c r="D50" s="20">
        <v>16551.684163745002</v>
      </c>
      <c r="E50" s="20">
        <v>938.94163004901998</v>
      </c>
      <c r="F50" s="20">
        <v>0</v>
      </c>
      <c r="G50" s="20">
        <v>0</v>
      </c>
      <c r="H50" s="20">
        <v>17490.625793793999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42.839761525820997</v>
      </c>
      <c r="H52" s="20">
        <v>42.839761525820997</v>
      </c>
    </row>
    <row r="53" spans="1:8" ht="31.2" x14ac:dyDescent="0.3">
      <c r="A53" s="6">
        <v>8</v>
      </c>
      <c r="B53" s="6" t="s">
        <v>52</v>
      </c>
      <c r="C53" s="7" t="s">
        <v>53</v>
      </c>
      <c r="D53" s="20">
        <v>327.07335487374002</v>
      </c>
      <c r="E53" s="20">
        <v>17.628504544279998</v>
      </c>
      <c r="F53" s="20">
        <v>0</v>
      </c>
      <c r="G53" s="20">
        <v>0</v>
      </c>
      <c r="H53" s="20">
        <v>344.70185941801998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141.06735144114</v>
      </c>
      <c r="H54" s="20">
        <v>141.06735144114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148.27252993913001</v>
      </c>
      <c r="H55" s="20">
        <v>148.27252993913001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42.147020067851003</v>
      </c>
      <c r="H56" s="20">
        <v>42.147020067851003</v>
      </c>
    </row>
    <row r="57" spans="1:8" ht="31.2" x14ac:dyDescent="0.3">
      <c r="A57" s="6">
        <v>12</v>
      </c>
      <c r="B57" s="6" t="s">
        <v>52</v>
      </c>
      <c r="C57" s="7" t="s">
        <v>58</v>
      </c>
      <c r="D57" s="20">
        <v>104.9256018</v>
      </c>
      <c r="E57" s="20">
        <v>6.877872</v>
      </c>
      <c r="F57" s="20">
        <v>0</v>
      </c>
      <c r="G57" s="20">
        <v>3.8382352941176001</v>
      </c>
      <c r="H57" s="20">
        <v>115.64170909412</v>
      </c>
    </row>
    <row r="58" spans="1:8" x14ac:dyDescent="0.3">
      <c r="A58" s="6">
        <v>13</v>
      </c>
      <c r="B58" s="6" t="s">
        <v>59</v>
      </c>
      <c r="C58" s="7" t="s">
        <v>51</v>
      </c>
      <c r="D58" s="20">
        <v>0</v>
      </c>
      <c r="E58" s="20">
        <v>0</v>
      </c>
      <c r="F58" s="20">
        <v>0</v>
      </c>
      <c r="G58" s="20">
        <v>25.701072805999001</v>
      </c>
      <c r="H58" s="20">
        <v>25.701072805999001</v>
      </c>
    </row>
    <row r="59" spans="1:8" x14ac:dyDescent="0.3">
      <c r="A59" s="6">
        <v>14</v>
      </c>
      <c r="B59" s="6" t="s">
        <v>60</v>
      </c>
      <c r="C59" s="7" t="s">
        <v>55</v>
      </c>
      <c r="D59" s="20">
        <v>0</v>
      </c>
      <c r="E59" s="20">
        <v>0</v>
      </c>
      <c r="F59" s="20">
        <v>0</v>
      </c>
      <c r="G59" s="20">
        <v>120.67560234375</v>
      </c>
      <c r="H59" s="20">
        <v>120.67560234375</v>
      </c>
    </row>
    <row r="60" spans="1:8" x14ac:dyDescent="0.3">
      <c r="A60" s="6">
        <v>15</v>
      </c>
      <c r="B60" s="6" t="s">
        <v>61</v>
      </c>
      <c r="C60" s="7" t="s">
        <v>62</v>
      </c>
      <c r="D60" s="20">
        <v>0</v>
      </c>
      <c r="E60" s="20">
        <v>0</v>
      </c>
      <c r="F60" s="20">
        <v>0</v>
      </c>
      <c r="G60" s="20">
        <v>5.8382352941175997</v>
      </c>
      <c r="H60" s="20">
        <v>5.8382352941175997</v>
      </c>
    </row>
    <row r="61" spans="1:8" ht="16.95" customHeight="1" x14ac:dyDescent="0.3">
      <c r="A61" s="6"/>
      <c r="B61" s="9"/>
      <c r="C61" s="9" t="s">
        <v>63</v>
      </c>
      <c r="D61" s="20">
        <v>431.99895667374</v>
      </c>
      <c r="E61" s="20">
        <v>24.506376544279998</v>
      </c>
      <c r="F61" s="20">
        <v>0</v>
      </c>
      <c r="G61" s="20">
        <v>530.37980871192997</v>
      </c>
      <c r="H61" s="20">
        <v>986.88514192995001</v>
      </c>
    </row>
    <row r="62" spans="1:8" ht="16.95" customHeight="1" x14ac:dyDescent="0.3">
      <c r="A62" s="6"/>
      <c r="B62" s="9"/>
      <c r="C62" s="9" t="s">
        <v>64</v>
      </c>
      <c r="D62" s="20">
        <v>16983.683120418002</v>
      </c>
      <c r="E62" s="20">
        <v>963.44800659329997</v>
      </c>
      <c r="F62" s="20">
        <v>0</v>
      </c>
      <c r="G62" s="20">
        <v>530.37980871192997</v>
      </c>
      <c r="H62" s="20">
        <v>18477.510935722999</v>
      </c>
    </row>
    <row r="63" spans="1:8" ht="16.95" customHeight="1" x14ac:dyDescent="0.3">
      <c r="A63" s="6"/>
      <c r="B63" s="9"/>
      <c r="C63" s="9" t="s">
        <v>65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66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67</v>
      </c>
      <c r="D66" s="20">
        <v>16983.683120418002</v>
      </c>
      <c r="E66" s="20">
        <v>963.44800659329997</v>
      </c>
      <c r="F66" s="20">
        <v>0</v>
      </c>
      <c r="G66" s="20">
        <v>530.37980871192997</v>
      </c>
      <c r="H66" s="20">
        <v>18477.510935722999</v>
      </c>
    </row>
    <row r="67" spans="1:8" ht="153" customHeight="1" x14ac:dyDescent="0.3">
      <c r="A67" s="6"/>
      <c r="B67" s="9"/>
      <c r="C67" s="9" t="s">
        <v>68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69</v>
      </c>
      <c r="C68" s="7" t="s">
        <v>70</v>
      </c>
      <c r="D68" s="20">
        <v>0</v>
      </c>
      <c r="E68" s="20">
        <v>0</v>
      </c>
      <c r="F68" s="20">
        <v>0</v>
      </c>
      <c r="G68" s="20">
        <v>513.66578947367998</v>
      </c>
      <c r="H68" s="20">
        <v>513.66578947367998</v>
      </c>
    </row>
    <row r="69" spans="1:8" x14ac:dyDescent="0.3">
      <c r="A69" s="6">
        <v>17</v>
      </c>
      <c r="B69" s="6" t="s">
        <v>83</v>
      </c>
      <c r="C69" s="7" t="s">
        <v>70</v>
      </c>
      <c r="D69" s="20">
        <v>0</v>
      </c>
      <c r="E69" s="20">
        <v>0</v>
      </c>
      <c r="F69" s="20">
        <v>0</v>
      </c>
      <c r="G69" s="20">
        <v>395.61126978997999</v>
      </c>
      <c r="H69" s="20">
        <v>395.61126978997999</v>
      </c>
    </row>
    <row r="70" spans="1:8" x14ac:dyDescent="0.3">
      <c r="A70" s="6">
        <v>18</v>
      </c>
      <c r="B70" s="6" t="s">
        <v>84</v>
      </c>
      <c r="C70" s="7" t="s">
        <v>70</v>
      </c>
      <c r="D70" s="20">
        <v>0</v>
      </c>
      <c r="E70" s="20">
        <v>0</v>
      </c>
      <c r="F70" s="20">
        <v>0</v>
      </c>
      <c r="G70" s="20">
        <v>487.20108792249999</v>
      </c>
      <c r="H70" s="20">
        <v>487.20108792249999</v>
      </c>
    </row>
    <row r="71" spans="1:8" ht="16.95" customHeight="1" x14ac:dyDescent="0.3">
      <c r="A71" s="6"/>
      <c r="B71" s="9"/>
      <c r="C71" s="9" t="s">
        <v>82</v>
      </c>
      <c r="D71" s="20">
        <v>0</v>
      </c>
      <c r="E71" s="20">
        <v>0</v>
      </c>
      <c r="F71" s="20">
        <v>0</v>
      </c>
      <c r="G71" s="20">
        <v>1396.4781471862</v>
      </c>
      <c r="H71" s="20">
        <v>1396.4781471862</v>
      </c>
    </row>
    <row r="72" spans="1:8" ht="16.95" customHeight="1" x14ac:dyDescent="0.3">
      <c r="A72" s="6"/>
      <c r="B72" s="9"/>
      <c r="C72" s="9" t="s">
        <v>81</v>
      </c>
      <c r="D72" s="20">
        <v>16983.683120418002</v>
      </c>
      <c r="E72" s="20">
        <v>963.44800659329997</v>
      </c>
      <c r="F72" s="20">
        <v>0</v>
      </c>
      <c r="G72" s="20">
        <v>1926.8579558981</v>
      </c>
      <c r="H72" s="20">
        <v>19873.98908291</v>
      </c>
    </row>
    <row r="73" spans="1:8" ht="16.95" customHeight="1" x14ac:dyDescent="0.3">
      <c r="A73" s="6"/>
      <c r="B73" s="9"/>
      <c r="C73" s="9" t="s">
        <v>80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79</v>
      </c>
      <c r="C74" s="7" t="s">
        <v>78</v>
      </c>
      <c r="D74" s="20">
        <f>D72 * 3%</f>
        <v>509.51049361254002</v>
      </c>
      <c r="E74" s="20">
        <f>E72 * 3%</f>
        <v>28.903440197798997</v>
      </c>
      <c r="F74" s="20">
        <f>F72 * 3%</f>
        <v>0</v>
      </c>
      <c r="G74" s="20">
        <f>G72 * 3%</f>
        <v>57.805738676943001</v>
      </c>
      <c r="H74" s="20">
        <f>SUM(D74:G74)</f>
        <v>596.21967248728197</v>
      </c>
    </row>
    <row r="75" spans="1:8" ht="16.95" customHeight="1" x14ac:dyDescent="0.3">
      <c r="A75" s="6"/>
      <c r="B75" s="9"/>
      <c r="C75" s="9" t="s">
        <v>77</v>
      </c>
      <c r="D75" s="20">
        <f>D74</f>
        <v>509.51049361254002</v>
      </c>
      <c r="E75" s="20">
        <f>E74</f>
        <v>28.903440197798997</v>
      </c>
      <c r="F75" s="20">
        <f>F74</f>
        <v>0</v>
      </c>
      <c r="G75" s="20">
        <f>G74</f>
        <v>57.805738676943001</v>
      </c>
      <c r="H75" s="20">
        <f>SUM(D75:G75)</f>
        <v>596.21967248728197</v>
      </c>
    </row>
    <row r="76" spans="1:8" ht="16.95" customHeight="1" x14ac:dyDescent="0.3">
      <c r="A76" s="6"/>
      <c r="B76" s="9"/>
      <c r="C76" s="9" t="s">
        <v>76</v>
      </c>
      <c r="D76" s="20">
        <f>D75 + D72</f>
        <v>17493.193614030541</v>
      </c>
      <c r="E76" s="20">
        <f>E75 + E72</f>
        <v>992.35144679109897</v>
      </c>
      <c r="F76" s="20">
        <f>F75 + F72</f>
        <v>0</v>
      </c>
      <c r="G76" s="20">
        <f>G75 + G72</f>
        <v>1984.6636945750431</v>
      </c>
      <c r="H76" s="20">
        <f>SUM(D76:G76)</f>
        <v>20470.208755396681</v>
      </c>
    </row>
    <row r="77" spans="1:8" ht="16.95" customHeight="1" x14ac:dyDescent="0.3">
      <c r="A77" s="6"/>
      <c r="B77" s="9"/>
      <c r="C77" s="9" t="s">
        <v>75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74</v>
      </c>
      <c r="C78" s="7" t="s">
        <v>73</v>
      </c>
      <c r="D78" s="20">
        <f>D76 * 20%</f>
        <v>3498.6387228061085</v>
      </c>
      <c r="E78" s="20">
        <f>E76 * 20%</f>
        <v>198.47028935821982</v>
      </c>
      <c r="F78" s="20">
        <f>F76 * 20%</f>
        <v>0</v>
      </c>
      <c r="G78" s="20">
        <f>G76 * 20%</f>
        <v>396.93273891500866</v>
      </c>
      <c r="H78" s="20">
        <f>SUM(D78:G78)</f>
        <v>4094.0417510793368</v>
      </c>
    </row>
    <row r="79" spans="1:8" ht="16.95" customHeight="1" x14ac:dyDescent="0.3">
      <c r="A79" s="6"/>
      <c r="B79" s="9"/>
      <c r="C79" s="9" t="s">
        <v>72</v>
      </c>
      <c r="D79" s="20">
        <f>D78</f>
        <v>3498.6387228061085</v>
      </c>
      <c r="E79" s="20">
        <f>E78</f>
        <v>198.47028935821982</v>
      </c>
      <c r="F79" s="20">
        <f>F78</f>
        <v>0</v>
      </c>
      <c r="G79" s="20">
        <f>G78</f>
        <v>396.93273891500866</v>
      </c>
      <c r="H79" s="20">
        <f>SUM(D79:G79)</f>
        <v>4094.0417510793368</v>
      </c>
    </row>
    <row r="80" spans="1:8" ht="16.95" customHeight="1" x14ac:dyDescent="0.3">
      <c r="A80" s="6"/>
      <c r="B80" s="9"/>
      <c r="C80" s="9" t="s">
        <v>71</v>
      </c>
      <c r="D80" s="20">
        <f>D79 + D76</f>
        <v>20991.832336836647</v>
      </c>
      <c r="E80" s="20">
        <f>E79 + E76</f>
        <v>1190.8217361493189</v>
      </c>
      <c r="F80" s="20">
        <f>F79 + F76</f>
        <v>0</v>
      </c>
      <c r="G80" s="20">
        <f>G79 + G76</f>
        <v>2381.5964334900518</v>
      </c>
      <c r="H80" s="20">
        <f>SUM(D80:G80)</f>
        <v>24564.250506476019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3638.5142991185999</v>
      </c>
      <c r="E13" s="19">
        <v>60.457436331917997</v>
      </c>
      <c r="F13" s="19">
        <v>0</v>
      </c>
      <c r="G13" s="19">
        <v>0</v>
      </c>
      <c r="H13" s="19">
        <v>3698.9717354506001</v>
      </c>
      <c r="J13" s="5"/>
    </row>
    <row r="14" spans="1:14" ht="16.95" customHeight="1" x14ac:dyDescent="0.3">
      <c r="A14" s="6"/>
      <c r="B14" s="9"/>
      <c r="C14" s="9" t="s">
        <v>92</v>
      </c>
      <c r="D14" s="19">
        <v>3638.5142991185999</v>
      </c>
      <c r="E14" s="19">
        <v>60.457436331917997</v>
      </c>
      <c r="F14" s="19">
        <v>0</v>
      </c>
      <c r="G14" s="19">
        <v>0</v>
      </c>
      <c r="H14" s="19">
        <v>3698.9717354506001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51</v>
      </c>
      <c r="D13" s="19">
        <v>0</v>
      </c>
      <c r="E13" s="19">
        <v>0</v>
      </c>
      <c r="F13" s="19">
        <v>0</v>
      </c>
      <c r="G13" s="19">
        <v>42.839761525820997</v>
      </c>
      <c r="H13" s="19">
        <v>42.839761525820997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42.839761525820997</v>
      </c>
      <c r="H14" s="19">
        <v>42.839761525820997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70</v>
      </c>
      <c r="D13" s="19">
        <v>0</v>
      </c>
      <c r="E13" s="19">
        <v>0</v>
      </c>
      <c r="F13" s="19">
        <v>0</v>
      </c>
      <c r="G13" s="19">
        <v>424.71578947367999</v>
      </c>
      <c r="H13" s="19">
        <v>424.71578947367999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424.71578947367999</v>
      </c>
      <c r="H14" s="19">
        <v>424.71578947367999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712.5</v>
      </c>
      <c r="E13" s="19">
        <v>62.2</v>
      </c>
      <c r="F13" s="19">
        <v>0</v>
      </c>
      <c r="G13" s="19">
        <v>0</v>
      </c>
      <c r="H13" s="19">
        <v>774.7</v>
      </c>
      <c r="J13" s="5"/>
    </row>
    <row r="14" spans="1:14" ht="16.95" customHeight="1" x14ac:dyDescent="0.3">
      <c r="A14" s="6"/>
      <c r="B14" s="9"/>
      <c r="C14" s="9" t="s">
        <v>92</v>
      </c>
      <c r="D14" s="19">
        <v>712.5</v>
      </c>
      <c r="E14" s="19">
        <v>62.2</v>
      </c>
      <c r="F14" s="19">
        <v>0</v>
      </c>
      <c r="G14" s="19">
        <v>0</v>
      </c>
      <c r="H14" s="19">
        <v>774.7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70</v>
      </c>
      <c r="D13" s="19">
        <v>0</v>
      </c>
      <c r="E13" s="19">
        <v>0</v>
      </c>
      <c r="F13" s="19">
        <v>0</v>
      </c>
      <c r="G13" s="19">
        <v>88.95</v>
      </c>
      <c r="H13" s="19">
        <v>88.95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88.95</v>
      </c>
      <c r="H14" s="19">
        <v>88.95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3.9</v>
      </c>
      <c r="E13" s="19">
        <v>0</v>
      </c>
      <c r="F13" s="19">
        <v>0</v>
      </c>
      <c r="G13" s="19">
        <v>0</v>
      </c>
      <c r="H13" s="19">
        <v>3.9</v>
      </c>
      <c r="J13" s="5"/>
    </row>
    <row r="14" spans="1:14" ht="16.95" customHeight="1" x14ac:dyDescent="0.3">
      <c r="A14" s="6"/>
      <c r="B14" s="9"/>
      <c r="C14" s="9" t="s">
        <v>92</v>
      </c>
      <c r="D14" s="19">
        <v>3.9</v>
      </c>
      <c r="E14" s="19">
        <v>0</v>
      </c>
      <c r="F14" s="19">
        <v>0</v>
      </c>
      <c r="G14" s="19">
        <v>0</v>
      </c>
      <c r="H14" s="19">
        <v>3.9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102</v>
      </c>
      <c r="D13" s="19">
        <v>0</v>
      </c>
      <c r="E13" s="19">
        <v>0</v>
      </c>
      <c r="F13" s="19">
        <v>0</v>
      </c>
      <c r="G13" s="19">
        <v>1.295652173913</v>
      </c>
      <c r="H13" s="19">
        <v>1.295652173913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1.295652173913</v>
      </c>
      <c r="H14" s="19">
        <v>1.295652173913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ОСР 27-02-01</vt:lpstr>
      <vt:lpstr>ОСР 27-09-01</vt:lpstr>
      <vt:lpstr>ОСР 27-12-01</vt:lpstr>
      <vt:lpstr>ОСР 518-02-01(1)</vt:lpstr>
      <vt:lpstr>ОСР 518-09-01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2025-11-19T06:53:28Z</dcterms:modified>
</cp:coreProperties>
</file>